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HAR\Desktop\scs\הקמת חברה חדשה\"/>
    </mc:Choice>
  </mc:AlternateContent>
  <bookViews>
    <workbookView xWindow="0" yWindow="0" windowWidth="20490" windowHeight="7560"/>
  </bookViews>
  <sheets>
    <sheet name="מסכי מסופון" sheetId="1" r:id="rId1"/>
  </sheets>
  <calcPr calcId="162913"/>
</workbook>
</file>

<file path=xl/calcChain.xml><?xml version="1.0" encoding="utf-8"?>
<calcChain xmlns="http://schemas.openxmlformats.org/spreadsheetml/2006/main">
  <c r="A4" i="1" l="1"/>
  <c r="B4" i="1"/>
  <c r="C4" i="1"/>
  <c r="A5" i="1"/>
  <c r="B5" i="1"/>
  <c r="C5" i="1"/>
  <c r="A6" i="1"/>
  <c r="B6" i="1"/>
  <c r="C6" i="1"/>
  <c r="A7" i="1"/>
  <c r="B7" i="1"/>
  <c r="C7" i="1"/>
  <c r="A8" i="1"/>
  <c r="B8" i="1"/>
  <c r="C8" i="1"/>
  <c r="A9" i="1"/>
  <c r="B9" i="1"/>
  <c r="C9" i="1"/>
  <c r="A10" i="1"/>
  <c r="B10" i="1"/>
  <c r="C10" i="1"/>
  <c r="A11" i="1"/>
  <c r="B11" i="1"/>
  <c r="C11" i="1"/>
  <c r="A12" i="1"/>
  <c r="B12" i="1"/>
  <c r="C12" i="1"/>
  <c r="A13" i="1"/>
  <c r="B13" i="1"/>
  <c r="C13" i="1"/>
  <c r="A14" i="1"/>
  <c r="B14" i="1"/>
  <c r="C14" i="1"/>
  <c r="A15" i="1"/>
  <c r="B15" i="1"/>
  <c r="C15" i="1"/>
  <c r="A16" i="1"/>
  <c r="B16" i="1"/>
  <c r="C16" i="1"/>
  <c r="A17" i="1"/>
  <c r="B17" i="1"/>
  <c r="C17" i="1"/>
  <c r="A18" i="1"/>
  <c r="B18" i="1"/>
  <c r="C18" i="1"/>
  <c r="A19" i="1"/>
  <c r="B19" i="1"/>
  <c r="C19" i="1"/>
  <c r="A20" i="1"/>
  <c r="B20" i="1"/>
  <c r="C20" i="1"/>
  <c r="A21" i="1"/>
  <c r="B21" i="1"/>
  <c r="C21" i="1"/>
  <c r="A22" i="1"/>
  <c r="B22" i="1"/>
  <c r="C22" i="1"/>
  <c r="A23" i="1"/>
  <c r="B23" i="1"/>
  <c r="C23" i="1"/>
  <c r="A24" i="1"/>
  <c r="B24" i="1"/>
  <c r="C24" i="1"/>
  <c r="A25" i="1"/>
  <c r="B25" i="1"/>
  <c r="C25" i="1"/>
  <c r="A26" i="1"/>
  <c r="B26" i="1"/>
  <c r="C26" i="1"/>
  <c r="A27" i="1"/>
  <c r="B27" i="1"/>
  <c r="C27" i="1"/>
  <c r="A28" i="1"/>
  <c r="B28" i="1"/>
  <c r="C28" i="1"/>
  <c r="A29" i="1"/>
  <c r="B29" i="1"/>
  <c r="C29" i="1"/>
  <c r="A30" i="1"/>
  <c r="B30" i="1"/>
  <c r="C30" i="1"/>
  <c r="A31" i="1"/>
  <c r="B31" i="1"/>
  <c r="C31" i="1"/>
  <c r="A32" i="1"/>
  <c r="B32" i="1"/>
  <c r="C32" i="1"/>
  <c r="A33" i="1"/>
  <c r="B33" i="1"/>
  <c r="C33" i="1"/>
  <c r="A34" i="1"/>
  <c r="B34" i="1"/>
  <c r="C34" i="1"/>
  <c r="A35" i="1"/>
  <c r="B35" i="1"/>
  <c r="C35" i="1"/>
  <c r="A36" i="1"/>
  <c r="B36" i="1"/>
  <c r="C36" i="1"/>
  <c r="A37" i="1"/>
  <c r="B37" i="1"/>
  <c r="C37" i="1"/>
  <c r="A38" i="1"/>
  <c r="B38" i="1"/>
  <c r="C38" i="1"/>
</calcChain>
</file>

<file path=xl/sharedStrings.xml><?xml version="1.0" encoding="utf-8"?>
<sst xmlns="http://schemas.openxmlformats.org/spreadsheetml/2006/main" count="140" uniqueCount="92">
  <si>
    <t>קוד מסך</t>
  </si>
  <si>
    <t>שם מודול</t>
  </si>
  <si>
    <t>תאור מסך</t>
  </si>
  <si>
    <t>ניהול מחסנים WMS</t>
  </si>
  <si>
    <t>ליקוט</t>
  </si>
  <si>
    <t>יצירת משימה</t>
  </si>
  <si>
    <t>הדפסה</t>
  </si>
  <si>
    <t>שאילתת מלאי</t>
  </si>
  <si>
    <t>הגדרות</t>
  </si>
  <si>
    <t>משימות פרטיות</t>
  </si>
  <si>
    <t>משימות מחסן</t>
  </si>
  <si>
    <t>אריזה</t>
  </si>
  <si>
    <t>רענון להזמנות</t>
  </si>
  <si>
    <t>ניפוק לזווד</t>
  </si>
  <si>
    <t>בקרת העמסה</t>
  </si>
  <si>
    <t>אחסון</t>
  </si>
  <si>
    <t>משימת איחוד אריזות</t>
  </si>
  <si>
    <t>ליקוט מקבילי</t>
  </si>
  <si>
    <t>משימות כללי</t>
  </si>
  <si>
    <t>קרטון מאסטר</t>
  </si>
  <si>
    <t>סוכני מכירות</t>
  </si>
  <si>
    <t>WMS</t>
  </si>
  <si>
    <t>1</t>
  </si>
  <si>
    <t>10</t>
  </si>
  <si>
    <t>משטוח-משטח אחד בכל משימה</t>
  </si>
  <si>
    <t>11</t>
  </si>
  <si>
    <t>12</t>
  </si>
  <si>
    <t>13</t>
  </si>
  <si>
    <t>14</t>
  </si>
  <si>
    <t>15</t>
  </si>
  <si>
    <t>השמדה</t>
  </si>
  <si>
    <t>16</t>
  </si>
  <si>
    <t>החזרה</t>
  </si>
  <si>
    <t>17</t>
  </si>
  <si>
    <t>18</t>
  </si>
  <si>
    <t>19</t>
  </si>
  <si>
    <t>רענון מלאי</t>
  </si>
  <si>
    <t>2</t>
  </si>
  <si>
    <t>20</t>
  </si>
  <si>
    <t>21</t>
  </si>
  <si>
    <t>ע. נתוני פריט</t>
  </si>
  <si>
    <t>22</t>
  </si>
  <si>
    <t>אריזה מגל</t>
  </si>
  <si>
    <t>23</t>
  </si>
  <si>
    <t>בדיקה חזורת</t>
  </si>
  <si>
    <t>24</t>
  </si>
  <si>
    <t>25</t>
  </si>
  <si>
    <t>ניפוק למלאי</t>
  </si>
  <si>
    <t>26</t>
  </si>
  <si>
    <t>27</t>
  </si>
  <si>
    <t>28</t>
  </si>
  <si>
    <t>ניפוק שוטף</t>
  </si>
  <si>
    <t>3</t>
  </si>
  <si>
    <t>משלוח</t>
  </si>
  <si>
    <t>30</t>
  </si>
  <si>
    <t>קבלה עיוורת-דרגון וויב</t>
  </si>
  <si>
    <t>31</t>
  </si>
  <si>
    <t>משיכת תעודה העברה</t>
  </si>
  <si>
    <t>32</t>
  </si>
  <si>
    <t>שאילתת איתורים</t>
  </si>
  <si>
    <t>33</t>
  </si>
  <si>
    <t>פעולות משטחים-איכות סביבה</t>
  </si>
  <si>
    <t>34</t>
  </si>
  <si>
    <t>העברת משטחים</t>
  </si>
  <si>
    <t>35</t>
  </si>
  <si>
    <t>פרוק משטח</t>
  </si>
  <si>
    <t>36</t>
  </si>
  <si>
    <t>קבלת משאית-איכות הסביבה</t>
  </si>
  <si>
    <t>37</t>
  </si>
  <si>
    <t>משטוח-מספר משטחים במשימה</t>
  </si>
  <si>
    <t>4</t>
  </si>
  <si>
    <t>40</t>
  </si>
  <si>
    <t>41</t>
  </si>
  <si>
    <t>42</t>
  </si>
  <si>
    <t>ליקוט אריזות</t>
  </si>
  <si>
    <t>43</t>
  </si>
  <si>
    <t>העברת מק"ט</t>
  </si>
  <si>
    <t>44</t>
  </si>
  <si>
    <t>ניפוק שוטף עצמאי</t>
  </si>
  <si>
    <t>45</t>
  </si>
  <si>
    <t>אחסון משטחים</t>
  </si>
  <si>
    <t>5</t>
  </si>
  <si>
    <t>ספירה</t>
  </si>
  <si>
    <t>6</t>
  </si>
  <si>
    <t>העברה</t>
  </si>
  <si>
    <t>7</t>
  </si>
  <si>
    <t>8</t>
  </si>
  <si>
    <t>9</t>
  </si>
  <si>
    <t>קבלה מספק</t>
  </si>
  <si>
    <t>משימת קבלה</t>
  </si>
  <si>
    <t>משטח שילוח</t>
  </si>
  <si>
    <t>אחסון מק"ט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</si>
</sst>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2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3F3F3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2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0" xfId="0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4" borderId="3" xfId="1" applyFont="1" applyFill="1" applyBorder="1" applyAlignment="1">
      <alignment horizontal="center"/>
    </xf>
    <xf numFmtId="0" fontId="3" fillId="4" borderId="5" xfId="1" applyFont="1" applyFill="1" applyBorder="1" applyAlignment="1">
      <alignment horizontal="center"/>
    </xf>
    <xf numFmtId="0" fontId="3" fillId="4" borderId="4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</cellXfs>
  <cellStyles count="2">
    <cellStyle name="Normal" xfId="0" builtinId="0"/>
    <cellStyle name="קלט" xfId="1" builtinId="20"/>
  </cellStyles>
  <dxfs count="6">
    <dxf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border outline="0">
        <bottom style="double">
          <color rgb="FF3F3F3F"/>
        </bottom>
      </border>
    </dxf>
    <dxf>
      <numFmt numFmtId="1" formatCode="0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border outline="0">
        <bottom style="double">
          <color rgb="FF3F3F3F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F3:H48" totalsRowShown="0" headerRowBorderDxfId="5" tableBorderDxfId="4">
  <tableColumns count="3">
    <tableColumn id="1" name="קוד מסך" dataDxfId="3"/>
    <tableColumn id="2" name="שם מודול"/>
    <tableColumn id="3" name="תאור מסך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3:C38" totalsRowShown="0" headerRowBorderDxfId="2" tableBorderDxfId="1">
  <autoFilter ref="A3:C38"/>
  <tableColumns count="3">
    <tableColumn id="1" name="קוד מסך" dataDxfId="0"/>
    <tableColumn id="2" name="שם מודול">
      <calculatedColumnFormula>"מכירות שטח"</calculatedColumnFormula>
    </tableColumn>
    <tableColumn id="3" name="תאור מסך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rightToLeft="1" tabSelected="1" topLeftCell="D19" workbookViewId="0">
      <selection activeCell="K37" sqref="K37"/>
    </sheetView>
  </sheetViews>
  <sheetFormatPr defaultColWidth="14.625" defaultRowHeight="14.25" x14ac:dyDescent="0.2"/>
  <cols>
    <col min="1" max="1" width="14.625" style="5"/>
    <col min="3" max="3" width="32.875" bestFit="1" customWidth="1"/>
    <col min="6" max="6" width="16" customWidth="1"/>
    <col min="7" max="7" width="16.875" bestFit="1" customWidth="1"/>
    <col min="8" max="8" width="27.875" bestFit="1" customWidth="1"/>
  </cols>
  <sheetData>
    <row r="1" spans="1:8" s="1" customFormat="1" ht="26.25" x14ac:dyDescent="0.4">
      <c r="A1" s="9" t="s">
        <v>20</v>
      </c>
      <c r="B1" s="10"/>
      <c r="C1" s="11"/>
      <c r="F1" s="6" t="s">
        <v>21</v>
      </c>
      <c r="G1" s="7"/>
      <c r="H1" s="8"/>
    </row>
    <row r="2" spans="1:8" s="1" customFormat="1" ht="15.75" thickBot="1" x14ac:dyDescent="0.3">
      <c r="A2" s="2"/>
      <c r="B2" s="2"/>
      <c r="C2" s="2"/>
      <c r="F2" s="2"/>
      <c r="G2" s="2"/>
      <c r="H2" s="2"/>
    </row>
    <row r="3" spans="1:8" ht="15" thickTop="1" x14ac:dyDescent="0.2">
      <c r="A3" s="3" t="s">
        <v>0</v>
      </c>
      <c r="B3" s="3" t="s">
        <v>1</v>
      </c>
      <c r="C3" s="3" t="s">
        <v>2</v>
      </c>
      <c r="F3" s="3" t="s">
        <v>0</v>
      </c>
      <c r="G3" s="3" t="s">
        <v>1</v>
      </c>
      <c r="H3" s="3" t="s">
        <v>2</v>
      </c>
    </row>
    <row r="4" spans="1:8" x14ac:dyDescent="0.2">
      <c r="A4" s="5" t="str">
        <f>"1.1"</f>
        <v>1.1</v>
      </c>
      <c r="B4" t="str">
        <f t="shared" ref="B4" si="0">"מכירות שטח"</f>
        <v>מכירות שטח</v>
      </c>
      <c r="C4" t="str">
        <f>"תפריט ראשי - לקוחות"</f>
        <v>תפריט ראשי - לקוחות</v>
      </c>
      <c r="F4" s="4" t="s">
        <v>22</v>
      </c>
      <c r="G4" s="3" t="s">
        <v>3</v>
      </c>
      <c r="H4" s="3" t="s">
        <v>4</v>
      </c>
    </row>
    <row r="5" spans="1:8" x14ac:dyDescent="0.2">
      <c r="A5" s="5" t="str">
        <f>"1.10"</f>
        <v>1.10</v>
      </c>
      <c r="B5" t="str">
        <f t="shared" ref="B5:B38" si="1">"מכירות שטח"</f>
        <v>מכירות שטח</v>
      </c>
      <c r="C5" t="str">
        <f>"תפריט ראשי - הגדרות"</f>
        <v>תפריט ראשי - הגדרות</v>
      </c>
      <c r="F5" s="4" t="s">
        <v>37</v>
      </c>
      <c r="G5" s="3" t="s">
        <v>3</v>
      </c>
      <c r="H5" s="3" t="s">
        <v>11</v>
      </c>
    </row>
    <row r="6" spans="1:8" x14ac:dyDescent="0.2">
      <c r="A6" s="5" t="str">
        <f>"1.11"</f>
        <v>1.11</v>
      </c>
      <c r="B6" t="str">
        <f t="shared" si="1"/>
        <v>מכירות שטח</v>
      </c>
      <c r="C6" t="str">
        <f>"תפריט ראשי - דיווחי עבודה"</f>
        <v>תפריט ראשי - דיווחי עבודה</v>
      </c>
      <c r="F6" s="4" t="s">
        <v>52</v>
      </c>
      <c r="G6" s="3" t="s">
        <v>3</v>
      </c>
      <c r="H6" s="3" t="s">
        <v>53</v>
      </c>
    </row>
    <row r="7" spans="1:8" x14ac:dyDescent="0.2">
      <c r="A7" s="5" t="str">
        <f>"1.2"</f>
        <v>1.2</v>
      </c>
      <c r="B7" t="str">
        <f t="shared" si="1"/>
        <v>מכירות שטח</v>
      </c>
      <c r="C7" t="str">
        <f>"תפריט ראשי - משימות"</f>
        <v>תפריט ראשי - משימות</v>
      </c>
      <c r="F7" s="4" t="s">
        <v>70</v>
      </c>
      <c r="G7" s="3" t="s">
        <v>3</v>
      </c>
      <c r="H7" s="3" t="s">
        <v>15</v>
      </c>
    </row>
    <row r="8" spans="1:8" x14ac:dyDescent="0.2">
      <c r="A8" s="5" t="str">
        <f>"1.3"</f>
        <v>1.3</v>
      </c>
      <c r="B8" t="str">
        <f t="shared" si="1"/>
        <v>מכירות שטח</v>
      </c>
      <c r="C8" t="str">
        <f>"תפריט ראשי - דו""חות"</f>
        <v>תפריט ראשי - דו"חות</v>
      </c>
      <c r="F8" s="4" t="s">
        <v>81</v>
      </c>
      <c r="G8" s="3" t="s">
        <v>3</v>
      </c>
      <c r="H8" s="3" t="s">
        <v>82</v>
      </c>
    </row>
    <row r="9" spans="1:8" x14ac:dyDescent="0.2">
      <c r="A9" s="5" t="str">
        <f>"1.3.1"</f>
        <v>1.3.1</v>
      </c>
      <c r="B9" t="str">
        <f t="shared" si="1"/>
        <v>מכירות שטח</v>
      </c>
      <c r="C9" t="str">
        <f>"תפריט ראשי - דו""חות-מכירות"</f>
        <v>תפריט ראשי - דו"חות-מכירות</v>
      </c>
      <c r="F9" s="4" t="s">
        <v>83</v>
      </c>
      <c r="G9" s="3" t="s">
        <v>3</v>
      </c>
      <c r="H9" s="3" t="s">
        <v>84</v>
      </c>
    </row>
    <row r="10" spans="1:8" x14ac:dyDescent="0.2">
      <c r="A10" s="5" t="str">
        <f>"1.3.2"</f>
        <v>1.3.2</v>
      </c>
      <c r="B10" t="str">
        <f t="shared" si="1"/>
        <v>מכירות שטח</v>
      </c>
      <c r="C10" t="str">
        <f>"תפריט ראשי - דו""חות-גיול חובות"</f>
        <v>תפריט ראשי - דו"חות-גיול חובות</v>
      </c>
      <c r="F10" s="4" t="s">
        <v>85</v>
      </c>
      <c r="G10" s="3" t="s">
        <v>3</v>
      </c>
      <c r="H10" s="3" t="s">
        <v>18</v>
      </c>
    </row>
    <row r="11" spans="1:8" x14ac:dyDescent="0.2">
      <c r="A11" s="5" t="str">
        <f>"1.4"</f>
        <v>1.4</v>
      </c>
      <c r="B11" t="str">
        <f t="shared" si="1"/>
        <v>מכירות שטח</v>
      </c>
      <c r="C11" t="str">
        <f>"תפריט ראשי - מוצרים"</f>
        <v>תפריט ראשי - מוצרים</v>
      </c>
      <c r="F11" s="4" t="s">
        <v>86</v>
      </c>
      <c r="G11" s="3" t="s">
        <v>3</v>
      </c>
      <c r="H11" s="3" t="s">
        <v>19</v>
      </c>
    </row>
    <row r="12" spans="1:8" x14ac:dyDescent="0.2">
      <c r="A12" s="5" t="str">
        <f>"1.5"</f>
        <v>1.5</v>
      </c>
      <c r="B12" t="str">
        <f t="shared" si="1"/>
        <v>מכירות שטח</v>
      </c>
      <c r="C12" t="str">
        <f>"תפריט ראשי - לקוח חדש"</f>
        <v>תפריט ראשי - לקוח חדש</v>
      </c>
      <c r="F12" s="4" t="s">
        <v>87</v>
      </c>
      <c r="G12" s="3" t="s">
        <v>3</v>
      </c>
      <c r="H12" s="3" t="s">
        <v>88</v>
      </c>
    </row>
    <row r="13" spans="1:8" x14ac:dyDescent="0.2">
      <c r="A13" s="5" t="str">
        <f>"1.6"</f>
        <v>1.6</v>
      </c>
      <c r="B13" t="str">
        <f t="shared" si="1"/>
        <v>מכירות שטח</v>
      </c>
      <c r="C13" t="str">
        <f>"תפריט ראשי - הזמנות"</f>
        <v>תפריט ראשי - הזמנות</v>
      </c>
      <c r="F13" s="4" t="s">
        <v>23</v>
      </c>
      <c r="G13" s="3" t="s">
        <v>3</v>
      </c>
      <c r="H13" s="3" t="s">
        <v>24</v>
      </c>
    </row>
    <row r="14" spans="1:8" x14ac:dyDescent="0.2">
      <c r="A14" s="5" t="str">
        <f>"1.7"</f>
        <v>1.7</v>
      </c>
      <c r="B14" t="str">
        <f t="shared" si="1"/>
        <v>מכירות שטח</v>
      </c>
      <c r="C14" t="str">
        <f>"תפריט ראשי - הצעות מחיר"</f>
        <v>תפריט ראשי - הצעות מחיר</v>
      </c>
      <c r="F14" s="4" t="s">
        <v>25</v>
      </c>
      <c r="G14" s="3" t="s">
        <v>3</v>
      </c>
      <c r="H14" s="3" t="s">
        <v>5</v>
      </c>
    </row>
    <row r="15" spans="1:8" x14ac:dyDescent="0.2">
      <c r="A15" s="5" t="str">
        <f>"1.8"</f>
        <v>1.8</v>
      </c>
      <c r="B15" t="str">
        <f t="shared" si="1"/>
        <v>מכירות שטח</v>
      </c>
      <c r="C15" t="str">
        <f>"תפריט ראשי - אנשי קשר"</f>
        <v>תפריט ראשי - אנשי קשר</v>
      </c>
      <c r="F15" s="4" t="s">
        <v>26</v>
      </c>
      <c r="G15" s="3" t="s">
        <v>3</v>
      </c>
      <c r="H15" s="3" t="s">
        <v>6</v>
      </c>
    </row>
    <row r="16" spans="1:8" x14ac:dyDescent="0.2">
      <c r="A16" s="5" t="str">
        <f>"1.9"</f>
        <v>1.9</v>
      </c>
      <c r="B16" t="str">
        <f t="shared" si="1"/>
        <v>מכירות שטח</v>
      </c>
      <c r="C16" t="str">
        <f>"תפריט ראשי - גרסאות"</f>
        <v>תפריט ראשי - גרסאות</v>
      </c>
      <c r="F16" s="4" t="s">
        <v>27</v>
      </c>
      <c r="G16" s="3" t="s">
        <v>3</v>
      </c>
      <c r="H16" s="3" t="s">
        <v>7</v>
      </c>
    </row>
    <row r="17" spans="1:8" x14ac:dyDescent="0.2">
      <c r="A17" s="5" t="str">
        <f>"2.1"</f>
        <v>2.1</v>
      </c>
      <c r="B17" t="str">
        <f t="shared" si="1"/>
        <v>מכירות שטח</v>
      </c>
      <c r="C17" t="str">
        <f>"תפריט לקוח - הזמנה חדשה"</f>
        <v>תפריט לקוח - הזמנה חדשה</v>
      </c>
      <c r="F17" s="4" t="s">
        <v>28</v>
      </c>
      <c r="G17" s="3" t="s">
        <v>3</v>
      </c>
      <c r="H17" s="3" t="s">
        <v>8</v>
      </c>
    </row>
    <row r="18" spans="1:8" x14ac:dyDescent="0.2">
      <c r="A18" s="5" t="str">
        <f>"2.10"</f>
        <v>2.10</v>
      </c>
      <c r="B18" t="str">
        <f t="shared" si="1"/>
        <v>מכירות שטח</v>
      </c>
      <c r="C18" t="str">
        <f>"תפריט לקוח - אנשי קשר"</f>
        <v>תפריט לקוח - אנשי קשר</v>
      </c>
      <c r="F18" s="4" t="s">
        <v>29</v>
      </c>
      <c r="G18" s="3" t="s">
        <v>3</v>
      </c>
      <c r="H18" s="3" t="s">
        <v>30</v>
      </c>
    </row>
    <row r="19" spans="1:8" x14ac:dyDescent="0.2">
      <c r="A19" s="5" t="str">
        <f>"2.11"</f>
        <v>2.11</v>
      </c>
      <c r="B19" t="str">
        <f t="shared" si="1"/>
        <v>מכירות שטח</v>
      </c>
      <c r="C19" t="str">
        <f>"תפריט לקוח - אשראי ואובליגו"</f>
        <v>תפריט לקוח - אשראי ואובליגו</v>
      </c>
      <c r="F19" s="4" t="s">
        <v>31</v>
      </c>
      <c r="G19" s="3" t="s">
        <v>3</v>
      </c>
      <c r="H19" s="3" t="s">
        <v>32</v>
      </c>
    </row>
    <row r="20" spans="1:8" x14ac:dyDescent="0.2">
      <c r="A20" s="5" t="str">
        <f>"2.12"</f>
        <v>2.12</v>
      </c>
      <c r="B20" t="str">
        <f t="shared" si="1"/>
        <v>מכירות שטח</v>
      </c>
      <c r="C20" t="str">
        <f>"תפריט לקוח - תנועות חשבון"</f>
        <v>תפריט לקוח - תנועות חשבון</v>
      </c>
      <c r="F20" s="4" t="s">
        <v>33</v>
      </c>
      <c r="G20" s="3" t="s">
        <v>3</v>
      </c>
      <c r="H20" s="3" t="s">
        <v>9</v>
      </c>
    </row>
    <row r="21" spans="1:8" x14ac:dyDescent="0.2">
      <c r="A21" s="5" t="str">
        <f>"2.13"</f>
        <v>2.13</v>
      </c>
      <c r="B21" t="str">
        <f t="shared" si="1"/>
        <v>מכירות שטח</v>
      </c>
      <c r="C21" t="str">
        <f>"תפריט לקוח - עדכון לקוח"</f>
        <v>תפריט לקוח - עדכון לקוח</v>
      </c>
      <c r="F21" s="4" t="s">
        <v>34</v>
      </c>
      <c r="G21" s="3" t="s">
        <v>3</v>
      </c>
      <c r="H21" s="3" t="s">
        <v>10</v>
      </c>
    </row>
    <row r="22" spans="1:8" x14ac:dyDescent="0.2">
      <c r="A22" s="5" t="str">
        <f>"2.14"</f>
        <v>2.14</v>
      </c>
      <c r="B22" t="str">
        <f t="shared" si="1"/>
        <v>מכירות שטח</v>
      </c>
      <c r="C22" t="str">
        <f>"תפריט לקוח - דו""ח חשבוניות"</f>
        <v>תפריט לקוח - דו"ח חשבוניות</v>
      </c>
      <c r="F22" s="4" t="s">
        <v>35</v>
      </c>
      <c r="G22" s="3" t="s">
        <v>3</v>
      </c>
      <c r="H22" s="3" t="s">
        <v>36</v>
      </c>
    </row>
    <row r="23" spans="1:8" x14ac:dyDescent="0.2">
      <c r="A23" s="5" t="str">
        <f>"2.15"</f>
        <v>2.15</v>
      </c>
      <c r="B23" t="str">
        <f t="shared" si="1"/>
        <v>מכירות שטח</v>
      </c>
      <c r="C23" t="str">
        <f>"תפריט לקוח - דו""ח תע.משלוח"</f>
        <v>תפריט לקוח - דו"ח תע.משלוח</v>
      </c>
      <c r="F23" s="4" t="s">
        <v>38</v>
      </c>
      <c r="G23" s="3" t="s">
        <v>3</v>
      </c>
      <c r="H23" s="3" t="s">
        <v>12</v>
      </c>
    </row>
    <row r="24" spans="1:8" x14ac:dyDescent="0.2">
      <c r="A24" s="5" t="str">
        <f>"2.16"</f>
        <v>2.16</v>
      </c>
      <c r="B24" t="str">
        <f t="shared" si="1"/>
        <v>מכירות שטח</v>
      </c>
      <c r="C24" t="str">
        <f>"תפריט לקוח - חשבונית זיכוי חדשה"</f>
        <v>תפריט לקוח - חשבונית זיכוי חדשה</v>
      </c>
      <c r="F24" s="4" t="s">
        <v>39</v>
      </c>
      <c r="G24" s="3" t="s">
        <v>3</v>
      </c>
      <c r="H24" s="3" t="s">
        <v>40</v>
      </c>
    </row>
    <row r="25" spans="1:8" x14ac:dyDescent="0.2">
      <c r="A25" s="5" t="str">
        <f>"2.17"</f>
        <v>2.17</v>
      </c>
      <c r="B25" t="str">
        <f t="shared" si="1"/>
        <v>מכירות שטח</v>
      </c>
      <c r="C25" t="str">
        <f>"תפריט לקוח - מחירוני לקוח"</f>
        <v>תפריט לקוח - מחירוני לקוח</v>
      </c>
      <c r="F25" s="4" t="s">
        <v>41</v>
      </c>
      <c r="G25" s="3" t="s">
        <v>3</v>
      </c>
      <c r="H25" s="3" t="s">
        <v>42</v>
      </c>
    </row>
    <row r="26" spans="1:8" x14ac:dyDescent="0.2">
      <c r="A26" s="5" t="str">
        <f>"2.18"</f>
        <v>2.18</v>
      </c>
      <c r="B26" t="str">
        <f t="shared" si="1"/>
        <v>מכירות שטח</v>
      </c>
      <c r="C26" t="str">
        <f>"תפריט לקוח - מלאי לקוח"</f>
        <v>תפריט לקוח - מלאי לקוח</v>
      </c>
      <c r="F26" s="4" t="s">
        <v>43</v>
      </c>
      <c r="G26" s="3" t="s">
        <v>3</v>
      </c>
      <c r="H26" s="3" t="s">
        <v>44</v>
      </c>
    </row>
    <row r="27" spans="1:8" x14ac:dyDescent="0.2">
      <c r="A27" s="5" t="str">
        <f>"2.19"</f>
        <v>2.19</v>
      </c>
      <c r="B27" t="str">
        <f t="shared" si="1"/>
        <v>מכירות שטח</v>
      </c>
      <c r="C27" t="str">
        <f>"תפריט לקוח - החזרה מלקוח"</f>
        <v>תפריט לקוח - החזרה מלקוח</v>
      </c>
      <c r="F27" s="4" t="s">
        <v>45</v>
      </c>
      <c r="G27" s="3" t="s">
        <v>3</v>
      </c>
      <c r="H27" s="3" t="s">
        <v>13</v>
      </c>
    </row>
    <row r="28" spans="1:8" x14ac:dyDescent="0.2">
      <c r="A28" s="5" t="str">
        <f>"2.2"</f>
        <v>2.2</v>
      </c>
      <c r="B28" t="str">
        <f t="shared" si="1"/>
        <v>מכירות שטח</v>
      </c>
      <c r="C28" t="str">
        <f>"תפריט לקוח - הצעה חדשה"</f>
        <v>תפריט לקוח - הצעה חדשה</v>
      </c>
      <c r="F28" s="4" t="s">
        <v>46</v>
      </c>
      <c r="G28" s="3" t="s">
        <v>3</v>
      </c>
      <c r="H28" s="3" t="s">
        <v>47</v>
      </c>
    </row>
    <row r="29" spans="1:8" x14ac:dyDescent="0.2">
      <c r="A29" s="5" t="str">
        <f>"2.20"</f>
        <v>2.20</v>
      </c>
      <c r="B29" t="str">
        <f t="shared" si="1"/>
        <v>מכירות שטח</v>
      </c>
      <c r="C29" t="str">
        <f>"תפריט לקוח - דו""ח קבלות"</f>
        <v>תפריט לקוח - דו"ח קבלות</v>
      </c>
      <c r="F29" s="4" t="s">
        <v>48</v>
      </c>
      <c r="G29" s="3" t="s">
        <v>3</v>
      </c>
      <c r="H29" s="3" t="s">
        <v>32</v>
      </c>
    </row>
    <row r="30" spans="1:8" x14ac:dyDescent="0.2">
      <c r="A30" s="5" t="str">
        <f>"2.21"</f>
        <v>2.21</v>
      </c>
      <c r="B30" t="str">
        <f t="shared" si="1"/>
        <v>מכירות שטח</v>
      </c>
      <c r="C30" t="str">
        <f>"תפריט לקוח - חשבונית מס קבלה חדש"</f>
        <v>תפריט לקוח - חשבונית מס קבלה חדש</v>
      </c>
      <c r="F30" s="4" t="s">
        <v>49</v>
      </c>
      <c r="G30" s="3" t="s">
        <v>3</v>
      </c>
      <c r="H30" s="3" t="s">
        <v>14</v>
      </c>
    </row>
    <row r="31" spans="1:8" x14ac:dyDescent="0.2">
      <c r="A31" s="5" t="str">
        <f>"2.22"</f>
        <v>2.22</v>
      </c>
      <c r="B31" t="str">
        <f t="shared" si="1"/>
        <v>מכירות שטח</v>
      </c>
      <c r="C31" t="str">
        <f>"תפריט לקוח - לקוח זמני לקבוע"</f>
        <v>תפריט לקוח - לקוח זמני לקבוע</v>
      </c>
      <c r="F31" s="4" t="s">
        <v>50</v>
      </c>
      <c r="G31" s="3" t="s">
        <v>3</v>
      </c>
      <c r="H31" s="3" t="s">
        <v>51</v>
      </c>
    </row>
    <row r="32" spans="1:8" x14ac:dyDescent="0.2">
      <c r="A32" s="5" t="str">
        <f>"2.3"</f>
        <v>2.3</v>
      </c>
      <c r="B32" t="str">
        <f t="shared" si="1"/>
        <v>מכירות שטח</v>
      </c>
      <c r="C32" t="str">
        <f>"תפריט לקוח - חשבונית חדשה"</f>
        <v>תפריט לקוח - חשבונית חדשה</v>
      </c>
      <c r="F32" s="4" t="s">
        <v>54</v>
      </c>
      <c r="G32" s="3" t="s">
        <v>3</v>
      </c>
      <c r="H32" s="3" t="s">
        <v>55</v>
      </c>
    </row>
    <row r="33" spans="1:8" x14ac:dyDescent="0.2">
      <c r="A33" s="5" t="str">
        <f>"2.4"</f>
        <v>2.4</v>
      </c>
      <c r="B33" t="str">
        <f t="shared" si="1"/>
        <v>מכירות שטח</v>
      </c>
      <c r="C33" t="str">
        <f>"תפריט לקוח - ת.משלוח חדשה"</f>
        <v>תפריט לקוח - ת.משלוח חדשה</v>
      </c>
      <c r="F33" s="4" t="s">
        <v>56</v>
      </c>
      <c r="G33" s="3" t="s">
        <v>3</v>
      </c>
      <c r="H33" s="3" t="s">
        <v>57</v>
      </c>
    </row>
    <row r="34" spans="1:8" x14ac:dyDescent="0.2">
      <c r="A34" s="5" t="str">
        <f>"2.5"</f>
        <v>2.5</v>
      </c>
      <c r="B34" t="str">
        <f t="shared" si="1"/>
        <v>מכירות שטח</v>
      </c>
      <c r="C34" t="str">
        <f>"תפריט לקוח - משימה חדשה"</f>
        <v>תפריט לקוח - משימה חדשה</v>
      </c>
      <c r="F34" s="4" t="s">
        <v>58</v>
      </c>
      <c r="G34" s="3" t="s">
        <v>3</v>
      </c>
      <c r="H34" s="3" t="s">
        <v>59</v>
      </c>
    </row>
    <row r="35" spans="1:8" x14ac:dyDescent="0.2">
      <c r="A35" s="5" t="str">
        <f>"2.6"</f>
        <v>2.6</v>
      </c>
      <c r="B35" t="str">
        <f t="shared" si="1"/>
        <v>מכירות שטח</v>
      </c>
      <c r="C35" t="str">
        <f>"תפריט לקוח - החזרה מלקוח"</f>
        <v>תפריט לקוח - החזרה מלקוח</v>
      </c>
      <c r="F35" s="4" t="s">
        <v>60</v>
      </c>
      <c r="G35" s="3" t="s">
        <v>3</v>
      </c>
      <c r="H35" s="3" t="s">
        <v>61</v>
      </c>
    </row>
    <row r="36" spans="1:8" x14ac:dyDescent="0.2">
      <c r="A36" s="5" t="str">
        <f>"2.7"</f>
        <v>2.7</v>
      </c>
      <c r="B36" t="str">
        <f t="shared" si="1"/>
        <v>מכירות שטח</v>
      </c>
      <c r="C36" t="str">
        <f>"תפריט לקוח - גביה"</f>
        <v>תפריט לקוח - גביה</v>
      </c>
      <c r="F36" s="4" t="s">
        <v>62</v>
      </c>
      <c r="G36" s="3" t="s">
        <v>3</v>
      </c>
      <c r="H36" s="3" t="s">
        <v>63</v>
      </c>
    </row>
    <row r="37" spans="1:8" x14ac:dyDescent="0.2">
      <c r="A37" s="5" t="str">
        <f>"2.8"</f>
        <v>2.8</v>
      </c>
      <c r="B37" t="str">
        <f t="shared" si="1"/>
        <v>מכירות שטח</v>
      </c>
      <c r="C37" t="str">
        <f>"תפריט לקוח - דו""ח הזמנות"</f>
        <v>תפריט לקוח - דו"ח הזמנות</v>
      </c>
      <c r="F37" s="4" t="s">
        <v>64</v>
      </c>
      <c r="G37" s="3" t="s">
        <v>3</v>
      </c>
      <c r="H37" s="3" t="s">
        <v>65</v>
      </c>
    </row>
    <row r="38" spans="1:8" x14ac:dyDescent="0.2">
      <c r="A38" s="5" t="str">
        <f>"2.9"</f>
        <v>2.9</v>
      </c>
      <c r="B38" t="str">
        <f t="shared" si="1"/>
        <v>מכירות שטח</v>
      </c>
      <c r="C38" t="str">
        <f>"תפריט לקוח - דו""ח הצעות מחיר"</f>
        <v>תפריט לקוח - דו"ח הצעות מחיר</v>
      </c>
      <c r="F38" s="4" t="s">
        <v>66</v>
      </c>
      <c r="G38" s="3" t="s">
        <v>3</v>
      </c>
      <c r="H38" s="3" t="s">
        <v>67</v>
      </c>
    </row>
    <row r="39" spans="1:8" x14ac:dyDescent="0.2">
      <c r="F39" s="4" t="s">
        <v>68</v>
      </c>
      <c r="G39" s="3" t="s">
        <v>3</v>
      </c>
      <c r="H39" s="3" t="s">
        <v>69</v>
      </c>
    </row>
    <row r="40" spans="1:8" x14ac:dyDescent="0.2">
      <c r="F40" s="4" t="s">
        <v>71</v>
      </c>
      <c r="G40" s="3" t="s">
        <v>3</v>
      </c>
      <c r="H40" s="3" t="s">
        <v>16</v>
      </c>
    </row>
    <row r="41" spans="1:8" x14ac:dyDescent="0.2">
      <c r="F41" s="4" t="s">
        <v>72</v>
      </c>
      <c r="G41" s="3" t="s">
        <v>3</v>
      </c>
      <c r="H41" s="3" t="s">
        <v>17</v>
      </c>
    </row>
    <row r="42" spans="1:8" x14ac:dyDescent="0.2">
      <c r="F42" s="4" t="s">
        <v>73</v>
      </c>
      <c r="G42" s="3" t="s">
        <v>3</v>
      </c>
      <c r="H42" s="3" t="s">
        <v>74</v>
      </c>
    </row>
    <row r="43" spans="1:8" x14ac:dyDescent="0.2">
      <c r="F43" s="4" t="s">
        <v>75</v>
      </c>
      <c r="G43" s="3" t="s">
        <v>3</v>
      </c>
      <c r="H43" s="3" t="s">
        <v>76</v>
      </c>
    </row>
    <row r="44" spans="1:8" x14ac:dyDescent="0.2">
      <c r="F44" s="4" t="s">
        <v>77</v>
      </c>
      <c r="G44" s="3" t="s">
        <v>3</v>
      </c>
      <c r="H44" s="3" t="s">
        <v>78</v>
      </c>
    </row>
    <row r="45" spans="1:8" x14ac:dyDescent="0.2">
      <c r="F45" s="4" t="s">
        <v>79</v>
      </c>
      <c r="G45" s="3" t="s">
        <v>3</v>
      </c>
      <c r="H45" s="3" t="s">
        <v>80</v>
      </c>
    </row>
    <row r="46" spans="1:8" x14ac:dyDescent="0.2">
      <c r="F46" s="4">
        <v>46</v>
      </c>
      <c r="G46" s="3" t="s">
        <v>3</v>
      </c>
      <c r="H46" s="3" t="s">
        <v>89</v>
      </c>
    </row>
    <row r="47" spans="1:8" x14ac:dyDescent="0.2">
      <c r="F47" s="4">
        <v>47</v>
      </c>
      <c r="G47" s="3" t="s">
        <v>3</v>
      </c>
      <c r="H47" s="3" t="s">
        <v>90</v>
      </c>
    </row>
    <row r="48" spans="1:8" x14ac:dyDescent="0.2">
      <c r="F48" s="4">
        <v>48</v>
      </c>
      <c r="G48" s="3" t="s">
        <v>3</v>
      </c>
      <c r="H48" s="3" t="s">
        <v>91</v>
      </c>
    </row>
  </sheetData>
  <sortState ref="A5:C38">
    <sortCondition ref="A5:A38"/>
  </sortState>
  <mergeCells count="2">
    <mergeCell ref="F1:H1"/>
    <mergeCell ref="A1:C1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מסכי מסופון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shahar sarid</cp:lastModifiedBy>
  <dcterms:created xsi:type="dcterms:W3CDTF">2015-12-31T09:50:51Z</dcterms:created>
  <dcterms:modified xsi:type="dcterms:W3CDTF">2019-08-08T10:46:34Z</dcterms:modified>
</cp:coreProperties>
</file>